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8800" windowHeight="11760" activeTab="0"/>
  </bookViews>
  <sheets>
    <sheet name="Distance =&gt; Temps" sheetId="1" r:id="rId1"/>
    <sheet name="Temps =&gt; Distance" sheetId="2" r:id="rId2"/>
  </sheets>
  <definedNames/>
  <calcPr fullCalcOnLoad="1"/>
</workbook>
</file>

<file path=xl/sharedStrings.xml><?xml version="1.0" encoding="utf-8"?>
<sst xmlns="http://schemas.openxmlformats.org/spreadsheetml/2006/main" count="20" uniqueCount="12">
  <si>
    <t>% VMA</t>
  </si>
  <si>
    <t>V (Km/h)</t>
  </si>
  <si>
    <t>Distance (m)</t>
  </si>
  <si>
    <t>NOM</t>
  </si>
  <si>
    <t>PRENOM</t>
  </si>
  <si>
    <t>VMA (Km/h)</t>
  </si>
  <si>
    <t>Temps (min)</t>
  </si>
  <si>
    <r>
      <t>Temps (</t>
    </r>
    <r>
      <rPr>
        <b/>
        <i/>
        <u val="single"/>
        <sz val="16"/>
        <color indexed="8"/>
        <rFont val="Calibri"/>
        <family val="2"/>
      </rPr>
      <t>min</t>
    </r>
    <r>
      <rPr>
        <b/>
        <sz val="16"/>
        <color indexed="8"/>
        <rFont val="Calibri"/>
        <family val="2"/>
      </rPr>
      <t>) et (sec)</t>
    </r>
  </si>
  <si>
    <t xml:space="preserve">Veuillez insérer votre VMA en km/h </t>
  </si>
  <si>
    <t>dans la case juste au-dessus qui est en couleur</t>
  </si>
  <si>
    <t>CATEGORIE</t>
  </si>
  <si>
    <r>
      <rPr>
        <b/>
        <u val="single"/>
        <sz val="20"/>
        <color indexed="8"/>
        <rFont val="Calibri"/>
        <family val="2"/>
      </rPr>
      <t>Contrôle Allures VMA</t>
    </r>
    <r>
      <rPr>
        <b/>
        <sz val="16"/>
        <color indexed="8"/>
        <rFont val="Calibri"/>
        <family val="2"/>
      </rPr>
      <t xml:space="preserve">
</t>
    </r>
    <r>
      <rPr>
        <b/>
        <i/>
        <sz val="16"/>
        <color indexed="8"/>
        <rFont val="Calibri"/>
        <family val="2"/>
      </rPr>
      <t>Commission Régionale de l'Arbitrage</t>
    </r>
    <r>
      <rPr>
        <b/>
        <sz val="16"/>
        <color indexed="8"/>
        <rFont val="Calibri"/>
        <family val="2"/>
      </rPr>
      <t xml:space="preserve">                                                   Vincent GENEBRIER - CTRA LAuRAFoot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</si>
</sst>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F400]h:mm:ss\ AM/PM"/>
    <numFmt numFmtId="166" formatCode="ss"/>
    <numFmt numFmtId="167" formatCode="mm:ss.0;@"/>
    <numFmt numFmtId="168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20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b/>
      <i/>
      <u val="single"/>
      <sz val="14"/>
      <color theme="1"/>
      <name val="Calibri"/>
      <family val="2"/>
    </font>
    <font>
      <b/>
      <sz val="14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mediumGray"/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5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48" fillId="35" borderId="11" xfId="0" applyFont="1" applyFill="1" applyBorder="1" applyAlignment="1">
      <alignment horizontal="center"/>
    </xf>
    <xf numFmtId="0" fontId="48" fillId="35" borderId="12" xfId="0" applyFont="1" applyFill="1" applyBorder="1" applyAlignment="1">
      <alignment horizontal="center"/>
    </xf>
    <xf numFmtId="1" fontId="48" fillId="35" borderId="12" xfId="0" applyNumberFormat="1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8" fillId="35" borderId="11" xfId="0" applyNumberFormat="1" applyFont="1" applyFill="1" applyBorder="1" applyAlignment="1">
      <alignment horizontal="center"/>
    </xf>
    <xf numFmtId="1" fontId="48" fillId="35" borderId="13" xfId="0" applyNumberFormat="1" applyFont="1" applyFill="1" applyBorder="1" applyAlignment="1">
      <alignment horizontal="center"/>
    </xf>
    <xf numFmtId="1" fontId="49" fillId="0" borderId="14" xfId="0" applyNumberFormat="1" applyFont="1" applyBorder="1" applyAlignment="1">
      <alignment horizontal="center"/>
    </xf>
    <xf numFmtId="1" fontId="49" fillId="0" borderId="15" xfId="0" applyNumberFormat="1" applyFont="1" applyBorder="1" applyAlignment="1">
      <alignment horizontal="center"/>
    </xf>
    <xf numFmtId="1" fontId="49" fillId="0" borderId="16" xfId="0" applyNumberFormat="1" applyFont="1" applyBorder="1" applyAlignment="1">
      <alignment horizontal="center"/>
    </xf>
    <xf numFmtId="1" fontId="49" fillId="0" borderId="17" xfId="0" applyNumberFormat="1" applyFont="1" applyBorder="1" applyAlignment="1">
      <alignment horizontal="center"/>
    </xf>
    <xf numFmtId="45" fontId="49" fillId="0" borderId="14" xfId="0" applyNumberFormat="1" applyFont="1" applyBorder="1" applyAlignment="1">
      <alignment horizontal="center"/>
    </xf>
    <xf numFmtId="45" fontId="49" fillId="0" borderId="18" xfId="0" applyNumberFormat="1" applyFont="1" applyBorder="1" applyAlignment="1">
      <alignment horizontal="center"/>
    </xf>
    <xf numFmtId="45" fontId="49" fillId="0" borderId="15" xfId="0" applyNumberFormat="1" applyFont="1" applyBorder="1" applyAlignment="1">
      <alignment horizontal="center"/>
    </xf>
    <xf numFmtId="45" fontId="49" fillId="0" borderId="19" xfId="0" applyNumberFormat="1" applyFont="1" applyBorder="1" applyAlignment="1">
      <alignment horizontal="center"/>
    </xf>
    <xf numFmtId="45" fontId="49" fillId="0" borderId="20" xfId="0" applyNumberFormat="1" applyFont="1" applyBorder="1" applyAlignment="1">
      <alignment horizontal="center"/>
    </xf>
    <xf numFmtId="45" fontId="49" fillId="0" borderId="21" xfId="0" applyNumberFormat="1" applyFont="1" applyBorder="1" applyAlignment="1">
      <alignment horizontal="center"/>
    </xf>
    <xf numFmtId="2" fontId="48" fillId="36" borderId="10" xfId="0" applyNumberFormat="1" applyFont="1" applyFill="1" applyBorder="1" applyAlignment="1">
      <alignment horizontal="center"/>
    </xf>
    <xf numFmtId="9" fontId="48" fillId="37" borderId="13" xfId="0" applyNumberFormat="1" applyFont="1" applyFill="1" applyBorder="1" applyAlignment="1">
      <alignment horizontal="center"/>
    </xf>
    <xf numFmtId="9" fontId="48" fillId="37" borderId="10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45" fontId="51" fillId="35" borderId="22" xfId="0" applyNumberFormat="1" applyFont="1" applyFill="1" applyBorder="1" applyAlignment="1">
      <alignment horizontal="center"/>
    </xf>
    <xf numFmtId="45" fontId="51" fillId="35" borderId="12" xfId="0" applyNumberFormat="1" applyFont="1" applyFill="1" applyBorder="1" applyAlignment="1">
      <alignment horizontal="center"/>
    </xf>
    <xf numFmtId="45" fontId="51" fillId="35" borderId="13" xfId="0" applyNumberFormat="1" applyFont="1" applyFill="1" applyBorder="1" applyAlignment="1">
      <alignment horizontal="center"/>
    </xf>
    <xf numFmtId="0" fontId="50" fillId="37" borderId="0" xfId="0" applyFont="1" applyFill="1" applyAlignment="1">
      <alignment/>
    </xf>
    <xf numFmtId="0" fontId="50" fillId="37" borderId="0" xfId="0" applyFont="1" applyFill="1" applyAlignment="1">
      <alignment/>
    </xf>
    <xf numFmtId="0" fontId="0" fillId="37" borderId="0" xfId="0" applyFill="1" applyAlignment="1">
      <alignment/>
    </xf>
    <xf numFmtId="0" fontId="47" fillId="0" borderId="0" xfId="0" applyFont="1" applyAlignment="1">
      <alignment horizontal="center"/>
    </xf>
    <xf numFmtId="0" fontId="52" fillId="38" borderId="23" xfId="0" applyFont="1" applyFill="1" applyBorder="1" applyAlignment="1">
      <alignment horizontal="center"/>
    </xf>
    <xf numFmtId="0" fontId="52" fillId="38" borderId="24" xfId="0" applyFont="1" applyFill="1" applyBorder="1" applyAlignment="1">
      <alignment horizontal="center"/>
    </xf>
    <xf numFmtId="0" fontId="52" fillId="38" borderId="25" xfId="0" applyFont="1" applyFill="1" applyBorder="1" applyAlignment="1">
      <alignment horizontal="center"/>
    </xf>
    <xf numFmtId="0" fontId="52" fillId="38" borderId="10" xfId="0" applyFont="1" applyFill="1" applyBorder="1" applyAlignment="1">
      <alignment horizontal="center"/>
    </xf>
    <xf numFmtId="0" fontId="47" fillId="17" borderId="23" xfId="0" applyFont="1" applyFill="1" applyBorder="1" applyAlignment="1">
      <alignment horizontal="center"/>
    </xf>
    <xf numFmtId="0" fontId="47" fillId="17" borderId="24" xfId="0" applyFont="1" applyFill="1" applyBorder="1" applyAlignment="1">
      <alignment horizontal="center"/>
    </xf>
    <xf numFmtId="0" fontId="47" fillId="17" borderId="2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/>
    </xf>
    <xf numFmtId="0" fontId="47" fillId="33" borderId="24" xfId="0" applyFont="1" applyFill="1" applyBorder="1" applyAlignment="1">
      <alignment horizontal="center"/>
    </xf>
    <xf numFmtId="0" fontId="47" fillId="33" borderId="25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19050</xdr:rowOff>
    </xdr:from>
    <xdr:to>
      <xdr:col>4</xdr:col>
      <xdr:colOff>38100</xdr:colOff>
      <xdr:row>0</xdr:row>
      <xdr:rowOff>914400</xdr:rowOff>
    </xdr:to>
    <xdr:pic>
      <xdr:nvPicPr>
        <xdr:cNvPr id="1" name="Image 5" descr="C:\Users\vgenebrier.FFF_LAN\Desktop\Logos + Feuilles Ligue\Logos\logo LAuRAFo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9050"/>
          <a:ext cx="781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381000</xdr:colOff>
      <xdr:row>0</xdr:row>
      <xdr:rowOff>9525</xdr:rowOff>
    </xdr:from>
    <xdr:to>
      <xdr:col>13</xdr:col>
      <xdr:colOff>400050</xdr:colOff>
      <xdr:row>0</xdr:row>
      <xdr:rowOff>904875</xdr:rowOff>
    </xdr:to>
    <xdr:pic>
      <xdr:nvPicPr>
        <xdr:cNvPr id="2" name="Image 5" descr="C:\Users\vgenebrier.FFF_LAN\Desktop\Logos + Feuilles Ligue\Logos\logo LAuRAFo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9525"/>
          <a:ext cx="781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28575</xdr:rowOff>
    </xdr:from>
    <xdr:to>
      <xdr:col>4</xdr:col>
      <xdr:colOff>9525</xdr:colOff>
      <xdr:row>0</xdr:row>
      <xdr:rowOff>923925</xdr:rowOff>
    </xdr:to>
    <xdr:pic>
      <xdr:nvPicPr>
        <xdr:cNvPr id="1" name="Image 4" descr="C:\Users\vgenebrier.FFF_LAN\Desktop\Logos + Feuilles Ligue\Logos\logo LAuRAFo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28575"/>
          <a:ext cx="781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0</xdr:row>
      <xdr:rowOff>38100</xdr:rowOff>
    </xdr:from>
    <xdr:to>
      <xdr:col>13</xdr:col>
      <xdr:colOff>409575</xdr:colOff>
      <xdr:row>0</xdr:row>
      <xdr:rowOff>933450</xdr:rowOff>
    </xdr:to>
    <xdr:pic>
      <xdr:nvPicPr>
        <xdr:cNvPr id="2" name="Image 5" descr="C:\Users\vgenebrier.FFF_LAN\Desktop\Logos + Feuilles Ligue\Logos\logo LAuRAFo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38100"/>
          <a:ext cx="771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zoomScale="70" zoomScaleNormal="7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2" sqref="C2:Q2"/>
    </sheetView>
  </sheetViews>
  <sheetFormatPr defaultColWidth="11.421875" defaultRowHeight="15"/>
  <cols>
    <col min="2" max="2" width="12.57421875" style="0" bestFit="1" customWidth="1"/>
    <col min="4" max="4" width="11.28125" style="0" customWidth="1"/>
  </cols>
  <sheetData>
    <row r="1" spans="3:14" ht="74.25" customHeight="1" thickBot="1">
      <c r="C1" s="38"/>
      <c r="D1" s="38"/>
      <c r="E1" s="38"/>
      <c r="F1" s="39" t="s">
        <v>11</v>
      </c>
      <c r="G1" s="40"/>
      <c r="H1" s="40"/>
      <c r="I1" s="40"/>
      <c r="J1" s="40"/>
      <c r="K1" s="40"/>
      <c r="L1" s="40"/>
      <c r="M1" s="38"/>
      <c r="N1" s="38"/>
    </row>
    <row r="2" spans="1:17" ht="21" thickBot="1">
      <c r="A2" s="1" t="s">
        <v>0</v>
      </c>
      <c r="B2" s="1" t="s">
        <v>1</v>
      </c>
      <c r="C2" s="41" t="s">
        <v>2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1:21" ht="21" thickBot="1">
      <c r="A3" s="2"/>
      <c r="B3" s="2"/>
      <c r="C3" s="3">
        <v>50</v>
      </c>
      <c r="D3" s="4">
        <v>100</v>
      </c>
      <c r="E3" s="4">
        <v>150</v>
      </c>
      <c r="F3" s="4">
        <v>200</v>
      </c>
      <c r="G3" s="4">
        <v>250</v>
      </c>
      <c r="H3" s="4">
        <v>300</v>
      </c>
      <c r="I3" s="4">
        <v>400</v>
      </c>
      <c r="J3" s="4">
        <v>500</v>
      </c>
      <c r="K3" s="4">
        <v>600</v>
      </c>
      <c r="L3" s="4">
        <v>800</v>
      </c>
      <c r="M3" s="4">
        <v>1000</v>
      </c>
      <c r="N3" s="4">
        <v>1500</v>
      </c>
      <c r="O3" s="4">
        <v>2000</v>
      </c>
      <c r="P3" s="4">
        <v>2500</v>
      </c>
      <c r="Q3" s="4">
        <v>3000</v>
      </c>
      <c r="S3" s="29" t="s">
        <v>3</v>
      </c>
      <c r="T3" s="29"/>
      <c r="U3" s="29"/>
    </row>
    <row r="4" spans="1:21" ht="18.75" thickBot="1">
      <c r="A4" s="21">
        <v>0.65</v>
      </c>
      <c r="B4" s="19">
        <f>S10*A4</f>
        <v>0</v>
      </c>
      <c r="C4" s="13" t="e">
        <f>((C3/1000/B4)*3600)/86400</f>
        <v>#DIV/0!</v>
      </c>
      <c r="D4" s="13" t="e">
        <f>((D3/1000/B4)*3600)/86400</f>
        <v>#DIV/0!</v>
      </c>
      <c r="E4" s="13" t="e">
        <f>((E3/1000/B4)*3600)/86400</f>
        <v>#DIV/0!</v>
      </c>
      <c r="F4" s="13" t="e">
        <f>((F3/1000/B4)*3600)/86400</f>
        <v>#DIV/0!</v>
      </c>
      <c r="G4" s="13" t="e">
        <f>((G3/1000/B4)*3600)/86400</f>
        <v>#DIV/0!</v>
      </c>
      <c r="H4" s="13" t="e">
        <f>((H3/1000/B4)*3600)/86400</f>
        <v>#DIV/0!</v>
      </c>
      <c r="I4" s="13" t="e">
        <f>((I3/1000/B4)*3600)/86400</f>
        <v>#DIV/0!</v>
      </c>
      <c r="J4" s="13" t="e">
        <f>((J3/1000/B4)*3600)/86400</f>
        <v>#DIV/0!</v>
      </c>
      <c r="K4" s="13" t="e">
        <f>((K3/1000/B4)*3600)/86400</f>
        <v>#DIV/0!</v>
      </c>
      <c r="L4" s="13" t="e">
        <f>((L3/1000/B4)*3600)/86400</f>
        <v>#DIV/0!</v>
      </c>
      <c r="M4" s="13" t="e">
        <f>((M3/1000/B4)*3600)/86400</f>
        <v>#DIV/0!</v>
      </c>
      <c r="N4" s="13" t="e">
        <f>((N3/1000/B4)*3600)/86400</f>
        <v>#DIV/0!</v>
      </c>
      <c r="O4" s="13" t="e">
        <f>((O3/1000/B4)*3600)/86400</f>
        <v>#DIV/0!</v>
      </c>
      <c r="P4" s="13" t="e">
        <f>((P3/1000/B4)*3600)/86400</f>
        <v>#DIV/0!</v>
      </c>
      <c r="Q4" s="14" t="e">
        <f>((Q3/1000/B4)*3600)/86400</f>
        <v>#DIV/0!</v>
      </c>
      <c r="S4" s="33"/>
      <c r="T4" s="33"/>
      <c r="U4" s="33"/>
    </row>
    <row r="5" spans="1:21" ht="21" thickBot="1">
      <c r="A5" s="21">
        <v>0.7</v>
      </c>
      <c r="B5" s="19">
        <f>S10*A5</f>
        <v>0</v>
      </c>
      <c r="C5" s="13" t="e">
        <f>((C3/1000/B5)*3600)/86400</f>
        <v>#DIV/0!</v>
      </c>
      <c r="D5" s="13" t="e">
        <f>((D3/1000/B5)*3600)/86400</f>
        <v>#DIV/0!</v>
      </c>
      <c r="E5" s="13" t="e">
        <f>((E3/1000/B5)*3600)/86400</f>
        <v>#DIV/0!</v>
      </c>
      <c r="F5" s="13" t="e">
        <f>((F3/1000/B5)*3600)/86400</f>
        <v>#DIV/0!</v>
      </c>
      <c r="G5" s="13" t="e">
        <f>((G3/1000/B5)*3600)/86400</f>
        <v>#DIV/0!</v>
      </c>
      <c r="H5" s="13" t="e">
        <f>((H3/1000/B5)*3600)/86400</f>
        <v>#DIV/0!</v>
      </c>
      <c r="I5" s="13" t="e">
        <f>((I3/1000/B5)*3600)/86400</f>
        <v>#DIV/0!</v>
      </c>
      <c r="J5" s="13" t="e">
        <f>((J3/1000/B5)*3600)/86400</f>
        <v>#DIV/0!</v>
      </c>
      <c r="K5" s="13" t="e">
        <f>((K3/1000/B5)*3600)/86400</f>
        <v>#DIV/0!</v>
      </c>
      <c r="L5" s="13" t="e">
        <f>((L3/1000/B5)*3600)/86400</f>
        <v>#DIV/0!</v>
      </c>
      <c r="M5" s="13" t="e">
        <f>((M3/1000/B5)*3600)/86400</f>
        <v>#DIV/0!</v>
      </c>
      <c r="N5" s="13" t="e">
        <f>((N3/1000/B5)*3600)/86400</f>
        <v>#DIV/0!</v>
      </c>
      <c r="O5" s="13" t="e">
        <f>((O3/1000/B5)*3600)/86400</f>
        <v>#DIV/0!</v>
      </c>
      <c r="P5" s="13" t="e">
        <f>((P3/1000/B5)*3600)/86400</f>
        <v>#DIV/0!</v>
      </c>
      <c r="Q5" s="13" t="e">
        <f>((Q3/1000/B5)*3600)/86400</f>
        <v>#DIV/0!</v>
      </c>
      <c r="S5" s="29" t="s">
        <v>4</v>
      </c>
      <c r="T5" s="29"/>
      <c r="U5" s="29"/>
    </row>
    <row r="6" spans="1:21" ht="18.75" thickBot="1">
      <c r="A6" s="21">
        <v>0.75</v>
      </c>
      <c r="B6" s="19">
        <f>S10*A6</f>
        <v>0</v>
      </c>
      <c r="C6" s="13" t="e">
        <f>((C3/1000/B6)*3600)/86400</f>
        <v>#DIV/0!</v>
      </c>
      <c r="D6" s="13" t="e">
        <f>((D3/1000/B6)*3600)/86400</f>
        <v>#DIV/0!</v>
      </c>
      <c r="E6" s="13" t="e">
        <f>((E3/1000/B6)*3600)/86400</f>
        <v>#DIV/0!</v>
      </c>
      <c r="F6" s="13" t="e">
        <f>((F3/1000/B6)*3600)/86400</f>
        <v>#DIV/0!</v>
      </c>
      <c r="G6" s="13" t="e">
        <f>((G3/1000/B6)*3600)/86400</f>
        <v>#DIV/0!</v>
      </c>
      <c r="H6" s="13" t="e">
        <f>((H3/1000/B6)*3600)/86400</f>
        <v>#DIV/0!</v>
      </c>
      <c r="I6" s="13" t="e">
        <f>((I3/1000/B6)*3600)/86400</f>
        <v>#DIV/0!</v>
      </c>
      <c r="J6" s="13" t="e">
        <f>((J3/1000/B6)*3600)/86400</f>
        <v>#DIV/0!</v>
      </c>
      <c r="K6" s="13" t="e">
        <f>((K3/1000/B6)*3600)/86400</f>
        <v>#DIV/0!</v>
      </c>
      <c r="L6" s="13" t="e">
        <f>((L3/1000/B6)*3600)/86400</f>
        <v>#DIV/0!</v>
      </c>
      <c r="M6" s="13" t="e">
        <f>((M3/1000/B6)*3600)/86400</f>
        <v>#DIV/0!</v>
      </c>
      <c r="N6" s="13" t="e">
        <f>((N3/1000/B6)*3600)/86400</f>
        <v>#DIV/0!</v>
      </c>
      <c r="O6" s="13" t="e">
        <f>((O3/1000/B6)*3600)/86400</f>
        <v>#DIV/0!</v>
      </c>
      <c r="P6" s="13" t="e">
        <f>((P3/1000/B6)*3600)/86400</f>
        <v>#DIV/0!</v>
      </c>
      <c r="Q6" s="15" t="e">
        <f>((Q3/1000/B6)*3600)/86400</f>
        <v>#DIV/0!</v>
      </c>
      <c r="S6" s="33"/>
      <c r="T6" s="33"/>
      <c r="U6" s="33"/>
    </row>
    <row r="7" spans="1:21" ht="21.75" customHeight="1" thickBot="1">
      <c r="A7" s="21">
        <v>0.8</v>
      </c>
      <c r="B7" s="19">
        <f>S10*A7</f>
        <v>0</v>
      </c>
      <c r="C7" s="13" t="e">
        <f>((C3/1000/B7)*3600)/86400</f>
        <v>#DIV/0!</v>
      </c>
      <c r="D7" s="13" t="e">
        <f>((D3/1000/B7)*3600)/86400</f>
        <v>#DIV/0!</v>
      </c>
      <c r="E7" s="13" t="e">
        <f>((E3/1000/B7)*3600)/86400</f>
        <v>#DIV/0!</v>
      </c>
      <c r="F7" s="13" t="e">
        <f>((F3/1000/B7)*3600)/86400</f>
        <v>#DIV/0!</v>
      </c>
      <c r="G7" s="13" t="e">
        <f>((G3/1000/B7)*3600)/86400</f>
        <v>#DIV/0!</v>
      </c>
      <c r="H7" s="13" t="e">
        <f>((H3/1000/B7)*3600)/86400</f>
        <v>#DIV/0!</v>
      </c>
      <c r="I7" s="13" t="e">
        <f>((I3/1000/B7)*3600)/86400</f>
        <v>#DIV/0!</v>
      </c>
      <c r="J7" s="13" t="e">
        <f>((J3/1000/B7)*3600)/86400</f>
        <v>#DIV/0!</v>
      </c>
      <c r="K7" s="13" t="e">
        <f>((K3/1000/B7)*3600)/86400</f>
        <v>#DIV/0!</v>
      </c>
      <c r="L7" s="13" t="e">
        <f>((L3/1000/B7)*3600)/86400</f>
        <v>#DIV/0!</v>
      </c>
      <c r="M7" s="13" t="e">
        <f>((M3/1000/B7)*3600)/86400</f>
        <v>#DIV/0!</v>
      </c>
      <c r="N7" s="13" t="e">
        <f>((N3/1000/B7)*3600)/86400</f>
        <v>#DIV/0!</v>
      </c>
      <c r="O7" s="13" t="e">
        <f>((O3/1000/B7)*3600)/86400</f>
        <v>#DIV/0!</v>
      </c>
      <c r="P7" s="13" t="e">
        <f>((P3/1000/B7)*3600)/86400</f>
        <v>#DIV/0!</v>
      </c>
      <c r="Q7" s="15" t="e">
        <f>((Q3/1000/B7)*3600)/86400</f>
        <v>#DIV/0!</v>
      </c>
      <c r="S7" s="29" t="s">
        <v>10</v>
      </c>
      <c r="T7" s="29"/>
      <c r="U7" s="29"/>
    </row>
    <row r="8" spans="1:21" ht="19.5" customHeight="1" thickBot="1">
      <c r="A8" s="21">
        <v>0.85</v>
      </c>
      <c r="B8" s="19">
        <f>S10*A8</f>
        <v>0</v>
      </c>
      <c r="C8" s="13" t="e">
        <f>((C3/1000/B8)*3600)/86400</f>
        <v>#DIV/0!</v>
      </c>
      <c r="D8" s="13" t="e">
        <f>((D3/1000/B8)*3600)/86400</f>
        <v>#DIV/0!</v>
      </c>
      <c r="E8" s="13" t="e">
        <f>((E3/1000/B8)*3600)/86400</f>
        <v>#DIV/0!</v>
      </c>
      <c r="F8" s="13" t="e">
        <f>((F3/1000/B8)*3600)/86400</f>
        <v>#DIV/0!</v>
      </c>
      <c r="G8" s="13" t="e">
        <f>((G3/1000/B8)*3600)/86400</f>
        <v>#DIV/0!</v>
      </c>
      <c r="H8" s="13" t="e">
        <f>((H3/1000/B8)*3600)/86400</f>
        <v>#DIV/0!</v>
      </c>
      <c r="I8" s="13" t="e">
        <f>((I3/1000/B8)*3600)/86400</f>
        <v>#DIV/0!</v>
      </c>
      <c r="J8" s="13" t="e">
        <f>((J3/1000/B8)*3600)/86400</f>
        <v>#DIV/0!</v>
      </c>
      <c r="K8" s="13" t="e">
        <f>((K3/1000/B8)*3600)/86400</f>
        <v>#DIV/0!</v>
      </c>
      <c r="L8" s="13" t="e">
        <f>((L3/1000/B8)*3600)/86400</f>
        <v>#DIV/0!</v>
      </c>
      <c r="M8" s="13" t="e">
        <f>((M3/1000/B8)*3600)/86400</f>
        <v>#DIV/0!</v>
      </c>
      <c r="N8" s="13" t="e">
        <f>((N3/1000/B8)*3600)/86400</f>
        <v>#DIV/0!</v>
      </c>
      <c r="O8" s="13" t="e">
        <f>((O3/1000/B8)*3600)/86400</f>
        <v>#DIV/0!</v>
      </c>
      <c r="P8" s="13" t="e">
        <f>((P3/1000/B8)*3600)/86400</f>
        <v>#DIV/0!</v>
      </c>
      <c r="Q8" s="15" t="e">
        <f>((Q3/1000/B8)*3600)/86400</f>
        <v>#DIV/0!</v>
      </c>
      <c r="S8" s="30"/>
      <c r="T8" s="31"/>
      <c r="U8" s="32"/>
    </row>
    <row r="9" spans="1:21" ht="21" thickBot="1">
      <c r="A9" s="21">
        <v>0.9</v>
      </c>
      <c r="B9" s="19">
        <f>S10*A9</f>
        <v>0</v>
      </c>
      <c r="C9" s="13" t="e">
        <f>((C3/1000/B9)*3600)/86400</f>
        <v>#DIV/0!</v>
      </c>
      <c r="D9" s="13" t="e">
        <f>((D3/1000/B9)*3600)/86400</f>
        <v>#DIV/0!</v>
      </c>
      <c r="E9" s="13" t="e">
        <f>((E3/1000/B9)*3600)/86400</f>
        <v>#DIV/0!</v>
      </c>
      <c r="F9" s="13" t="e">
        <f>((F3/1000/B9)*3600)/86400</f>
        <v>#DIV/0!</v>
      </c>
      <c r="G9" s="13" t="e">
        <f>((G3/1000/B9)*3600)/86400</f>
        <v>#DIV/0!</v>
      </c>
      <c r="H9" s="13" t="e">
        <f>((H3/1000/B9)*3600)/86400</f>
        <v>#DIV/0!</v>
      </c>
      <c r="I9" s="13" t="e">
        <f>((I3/1000/B9)*3600)/86400</f>
        <v>#DIV/0!</v>
      </c>
      <c r="J9" s="13" t="e">
        <f>((J3/1000/B9)*3600)/86400</f>
        <v>#DIV/0!</v>
      </c>
      <c r="K9" s="13" t="e">
        <f>((K3/1000/B9)*3600)/86400</f>
        <v>#DIV/0!</v>
      </c>
      <c r="L9" s="13" t="e">
        <f>((L3/1000/B9)*3600)/86400</f>
        <v>#DIV/0!</v>
      </c>
      <c r="M9" s="13" t="e">
        <f>((M3/1000/B9)*3600)/86400</f>
        <v>#DIV/0!</v>
      </c>
      <c r="N9" s="13" t="e">
        <f>((N3/1000/B9)*3600)/86400</f>
        <v>#DIV/0!</v>
      </c>
      <c r="O9" s="13" t="e">
        <f>((O3/1000/B9)*3600)/86400</f>
        <v>#DIV/0!</v>
      </c>
      <c r="P9" s="13" t="e">
        <f>((P3/1000/B9)*3600)/86400</f>
        <v>#DIV/0!</v>
      </c>
      <c r="Q9" s="15" t="e">
        <f>((Q3/1000/B9)*3600)/86400</f>
        <v>#DIV/0!</v>
      </c>
      <c r="S9" s="29" t="s">
        <v>5</v>
      </c>
      <c r="T9" s="29"/>
      <c r="U9" s="29"/>
    </row>
    <row r="10" spans="1:21" ht="18.75" thickBot="1">
      <c r="A10" s="21">
        <v>0.95</v>
      </c>
      <c r="B10" s="19">
        <f>S10*A10</f>
        <v>0</v>
      </c>
      <c r="C10" s="13" t="e">
        <f>((C3/1000/B10)*3600)/86400</f>
        <v>#DIV/0!</v>
      </c>
      <c r="D10" s="13" t="e">
        <f>((D3/1000/B10)*3600)/86400</f>
        <v>#DIV/0!</v>
      </c>
      <c r="E10" s="13" t="e">
        <f>((E3/1000/B10)*3600)/86400</f>
        <v>#DIV/0!</v>
      </c>
      <c r="F10" s="13" t="e">
        <f>((F3/1000/B10)*3600)/86400</f>
        <v>#DIV/0!</v>
      </c>
      <c r="G10" s="13" t="e">
        <f>((G3/1000/B10)*3600)/86400</f>
        <v>#DIV/0!</v>
      </c>
      <c r="H10" s="13" t="e">
        <f>((H3/1000/B10)*3600)/86400</f>
        <v>#DIV/0!</v>
      </c>
      <c r="I10" s="13" t="e">
        <f>((I3/1000/B10)*3600)/86400</f>
        <v>#DIV/0!</v>
      </c>
      <c r="J10" s="13" t="e">
        <f>((J3/1000/B10)*3600)/86400</f>
        <v>#DIV/0!</v>
      </c>
      <c r="K10" s="13" t="e">
        <f>((K3/1000/B10)*3600)/86400</f>
        <v>#DIV/0!</v>
      </c>
      <c r="L10" s="13" t="e">
        <f>((L3/1000/B10)*3600)/86400</f>
        <v>#DIV/0!</v>
      </c>
      <c r="M10" s="13" t="e">
        <f>((M3/1000/B10)*3600)/86400</f>
        <v>#DIV/0!</v>
      </c>
      <c r="N10" s="13" t="e">
        <f>((N3/1000/B10)*3600)/86400</f>
        <v>#DIV/0!</v>
      </c>
      <c r="O10" s="13" t="e">
        <f>((O3/1000/B10)*3600)/86400</f>
        <v>#DIV/0!</v>
      </c>
      <c r="P10" s="13" t="e">
        <f>((P3/1000/B10)*3600)/86400</f>
        <v>#DIV/0!</v>
      </c>
      <c r="Q10" s="15" t="e">
        <f>((Q3/1000/B10)*3600)/86400</f>
        <v>#DIV/0!</v>
      </c>
      <c r="S10" s="30"/>
      <c r="T10" s="31"/>
      <c r="U10" s="32"/>
    </row>
    <row r="11" spans="1:17" ht="18.75" thickBot="1">
      <c r="A11" s="21">
        <v>1</v>
      </c>
      <c r="B11" s="19">
        <f>S10*A11</f>
        <v>0</v>
      </c>
      <c r="C11" s="13" t="e">
        <f>((C3/1000/B11)*3600)/86400</f>
        <v>#DIV/0!</v>
      </c>
      <c r="D11" s="13" t="e">
        <f>((D3/1000/B11)*3600)/86400</f>
        <v>#DIV/0!</v>
      </c>
      <c r="E11" s="13" t="e">
        <f>((E3/1000/B11)*3600)/86400</f>
        <v>#DIV/0!</v>
      </c>
      <c r="F11" s="13" t="e">
        <f>((F3/1000/B11)*3600)/86400</f>
        <v>#DIV/0!</v>
      </c>
      <c r="G11" s="13" t="e">
        <f>((G3/1000/B11)*3600)/86400</f>
        <v>#DIV/0!</v>
      </c>
      <c r="H11" s="13" t="e">
        <f>((H3/1000/B11)*3600)/86400</f>
        <v>#DIV/0!</v>
      </c>
      <c r="I11" s="13" t="e">
        <f>((I3/1000/B11)*3600)/86400</f>
        <v>#DIV/0!</v>
      </c>
      <c r="J11" s="13" t="e">
        <f>((J3/1000/B11)*3600)/86400</f>
        <v>#DIV/0!</v>
      </c>
      <c r="K11" s="13" t="e">
        <f>((K3/1000/B11)*3600)/86400</f>
        <v>#DIV/0!</v>
      </c>
      <c r="L11" s="13" t="e">
        <f>((L3/1000/B11)*3600)/86400</f>
        <v>#DIV/0!</v>
      </c>
      <c r="M11" s="13" t="e">
        <f>((M3/1000/B11)*3600)/86400</f>
        <v>#DIV/0!</v>
      </c>
      <c r="N11" s="13" t="e">
        <f>((N3/1000/B11)*3600)/86400</f>
        <v>#DIV/0!</v>
      </c>
      <c r="O11" s="13" t="e">
        <f>((O3/1000/B11)*3600)/86400</f>
        <v>#DIV/0!</v>
      </c>
      <c r="P11" s="13" t="e">
        <f>((P3/1000/B11)*3600)/86400</f>
        <v>#DIV/0!</v>
      </c>
      <c r="Q11" s="15" t="e">
        <f>((Q3/1000/B11)*3600)/86400</f>
        <v>#DIV/0!</v>
      </c>
    </row>
    <row r="12" spans="1:28" ht="24" thickBot="1">
      <c r="A12" s="21">
        <v>1.05</v>
      </c>
      <c r="B12" s="19">
        <f>S10*A12</f>
        <v>0</v>
      </c>
      <c r="C12" s="13" t="e">
        <f>((C3/1000/B12)*3600)/86400</f>
        <v>#DIV/0!</v>
      </c>
      <c r="D12" s="13" t="e">
        <f>((D3/1000/B12)*3600)/86400</f>
        <v>#DIV/0!</v>
      </c>
      <c r="E12" s="13" t="e">
        <f>((E3/1000/B12)*3600)/86400</f>
        <v>#DIV/0!</v>
      </c>
      <c r="F12" s="13" t="e">
        <f>((F3/1000/B12)*3600)/86400</f>
        <v>#DIV/0!</v>
      </c>
      <c r="G12" s="13" t="e">
        <f>((G3/1000/B12)*3600)/86400</f>
        <v>#DIV/0!</v>
      </c>
      <c r="H12" s="13" t="e">
        <f>((H3/1000/B12)*3600)/86400</f>
        <v>#DIV/0!</v>
      </c>
      <c r="I12" s="13" t="e">
        <f>((I3/1000/B12)*3600)/86400</f>
        <v>#DIV/0!</v>
      </c>
      <c r="J12" s="13" t="e">
        <f>((J3/1000/B12)*3600)/86400</f>
        <v>#DIV/0!</v>
      </c>
      <c r="K12" s="13" t="e">
        <f>((K3/1000/B12)*3600)/86400</f>
        <v>#DIV/0!</v>
      </c>
      <c r="L12" s="13" t="e">
        <f>((L3/1000/B12)*3600)/86400</f>
        <v>#DIV/0!</v>
      </c>
      <c r="M12" s="13" t="e">
        <f>((M3/1000/B12)*3600)/86400</f>
        <v>#DIV/0!</v>
      </c>
      <c r="N12" s="13" t="e">
        <f>((N3/1000/B12)*3600)/86400</f>
        <v>#DIV/0!</v>
      </c>
      <c r="O12" s="13" t="e">
        <f>((O3/1000/B12)*3600)/86400</f>
        <v>#DIV/0!</v>
      </c>
      <c r="P12" s="13" t="e">
        <f>((P3/1000/B12)*3600)/86400</f>
        <v>#DIV/0!</v>
      </c>
      <c r="Q12" s="15" t="e">
        <f>((Q3/1000/B12)*3600)/86400</f>
        <v>#DIV/0!</v>
      </c>
      <c r="R12" s="26" t="s">
        <v>8</v>
      </c>
      <c r="S12" s="26"/>
      <c r="T12" s="26"/>
      <c r="U12" s="26"/>
      <c r="V12" s="26"/>
      <c r="W12" s="26"/>
      <c r="X12" s="22"/>
      <c r="Y12" s="22"/>
      <c r="Z12" s="22"/>
      <c r="AA12" s="22"/>
      <c r="AB12" s="22"/>
    </row>
    <row r="13" spans="1:23" ht="24" thickBot="1">
      <c r="A13" s="21">
        <v>1.1</v>
      </c>
      <c r="B13" s="19">
        <f>S10*A13</f>
        <v>0</v>
      </c>
      <c r="C13" s="13" t="e">
        <f>((C3/1000/B13)*3600)/86400</f>
        <v>#DIV/0!</v>
      </c>
      <c r="D13" s="13" t="e">
        <f>((D3/1000/B13)*3600)/86400</f>
        <v>#DIV/0!</v>
      </c>
      <c r="E13" s="13" t="e">
        <f>((E3/1000/B13)*3600)/86400</f>
        <v>#DIV/0!</v>
      </c>
      <c r="F13" s="13" t="e">
        <f>((F3/1000/B13)*3600)/86400</f>
        <v>#DIV/0!</v>
      </c>
      <c r="G13" s="13" t="e">
        <f>((G3/1000/B13)*3600)/86400</f>
        <v>#DIV/0!</v>
      </c>
      <c r="H13" s="13" t="e">
        <f>((H3/1000/B13)*3600)/86400</f>
        <v>#DIV/0!</v>
      </c>
      <c r="I13" s="13" t="e">
        <f>((I3/1000/B13)*3600)/86400</f>
        <v>#DIV/0!</v>
      </c>
      <c r="J13" s="13" t="e">
        <f>((J3/1000/B13)*3600)/86400</f>
        <v>#DIV/0!</v>
      </c>
      <c r="K13" s="13" t="e">
        <f>((K3/1000/B13)*3600)/86400</f>
        <v>#DIV/0!</v>
      </c>
      <c r="L13" s="13" t="e">
        <f>((L3/1000/B13)*3600)/86400</f>
        <v>#DIV/0!</v>
      </c>
      <c r="M13" s="13" t="e">
        <f>((M3/1000/B13)*3600)/86400</f>
        <v>#DIV/0!</v>
      </c>
      <c r="N13" s="13" t="e">
        <f>((N3/1000/B13)*3600)/86400</f>
        <v>#DIV/0!</v>
      </c>
      <c r="O13" s="13" t="e">
        <f>((O3/1000/B13)*3600)/86400</f>
        <v>#DIV/0!</v>
      </c>
      <c r="P13" s="13" t="e">
        <f>((P3/1000/B13)*3600)/86400</f>
        <v>#DIV/0!</v>
      </c>
      <c r="Q13" s="15" t="e">
        <f>((Q3/1000/B13)*3600)/86400</f>
        <v>#DIV/0!</v>
      </c>
      <c r="R13" s="27" t="s">
        <v>9</v>
      </c>
      <c r="S13" s="28"/>
      <c r="T13" s="28"/>
      <c r="U13" s="28"/>
      <c r="V13" s="28"/>
      <c r="W13" s="28"/>
    </row>
    <row r="14" spans="1:17" ht="18.75" thickBot="1">
      <c r="A14" s="21">
        <v>1.2</v>
      </c>
      <c r="B14" s="19">
        <f>S10*A14</f>
        <v>0</v>
      </c>
      <c r="C14" s="13" t="e">
        <f>((C3/1000/B14)*3600)/86400</f>
        <v>#DIV/0!</v>
      </c>
      <c r="D14" s="13" t="e">
        <f>((D3/1000/B14)*3600)/86400</f>
        <v>#DIV/0!</v>
      </c>
      <c r="E14" s="13" t="e">
        <f>((E3/1000/B14)*3600)/86400</f>
        <v>#DIV/0!</v>
      </c>
      <c r="F14" s="13" t="e">
        <f>((F3/1000/B14)*3600)/86400</f>
        <v>#DIV/0!</v>
      </c>
      <c r="G14" s="13" t="e">
        <f>((G3/1000/B14)*3600)/86400</f>
        <v>#DIV/0!</v>
      </c>
      <c r="H14" s="13" t="e">
        <f>((H3/1000/B14)*3600)/86400</f>
        <v>#DIV/0!</v>
      </c>
      <c r="I14" s="13" t="e">
        <f>((I3/1000/B14)*3600)/86400</f>
        <v>#DIV/0!</v>
      </c>
      <c r="J14" s="13" t="e">
        <f>((J3/1000/B14)*3600)/86400</f>
        <v>#DIV/0!</v>
      </c>
      <c r="K14" s="13" t="e">
        <f>((K3/1000/B14)*3600)/86400</f>
        <v>#DIV/0!</v>
      </c>
      <c r="L14" s="13" t="e">
        <f>((L3/1000/B14)*3600)/86400</f>
        <v>#DIV/0!</v>
      </c>
      <c r="M14" s="13" t="e">
        <f>((M3/1000/B14)*3600)/86400</f>
        <v>#DIV/0!</v>
      </c>
      <c r="N14" s="13" t="e">
        <f>((N3/1000/B14)*3600)/86400</f>
        <v>#DIV/0!</v>
      </c>
      <c r="O14" s="13" t="e">
        <f>((O3/1000/B14)*3600)/86400</f>
        <v>#DIV/0!</v>
      </c>
      <c r="P14" s="13" t="e">
        <f>((P3/1000/B14)*3600)/86400</f>
        <v>#DIV/0!</v>
      </c>
      <c r="Q14" s="15" t="e">
        <f>((Q3/1000/B14)*3600)/86400</f>
        <v>#DIV/0!</v>
      </c>
    </row>
    <row r="15" spans="1:17" ht="18.75" thickBot="1">
      <c r="A15" s="21">
        <v>1.3</v>
      </c>
      <c r="B15" s="19">
        <f>S10*A15</f>
        <v>0</v>
      </c>
      <c r="C15" s="16" t="e">
        <f>((C3/1000/B15)*3600)/86400</f>
        <v>#DIV/0!</v>
      </c>
      <c r="D15" s="17" t="e">
        <f>((D3/1000/B15)*3600)/86400</f>
        <v>#DIV/0!</v>
      </c>
      <c r="E15" s="17" t="e">
        <f>((E3/1000/B15)*3600)/86400</f>
        <v>#DIV/0!</v>
      </c>
      <c r="F15" s="17" t="e">
        <f>((F3/1000/B15)*3600)/86400</f>
        <v>#DIV/0!</v>
      </c>
      <c r="G15" s="17" t="e">
        <f>((G3/1000/B15)*3600)/86400</f>
        <v>#DIV/0!</v>
      </c>
      <c r="H15" s="17" t="e">
        <f>((H3/1000/B15)*3600)/86400</f>
        <v>#DIV/0!</v>
      </c>
      <c r="I15" s="17" t="e">
        <f>((I3/1000/B15)*3600)/86400</f>
        <v>#DIV/0!</v>
      </c>
      <c r="J15" s="17" t="e">
        <f>((J3/1000/B15)*3600)/86400</f>
        <v>#DIV/0!</v>
      </c>
      <c r="K15" s="17" t="e">
        <f>((K3/1000/B15)*3600)/86400</f>
        <v>#DIV/0!</v>
      </c>
      <c r="L15" s="17" t="e">
        <f>((L3/1000/B15)*3600)/86400</f>
        <v>#DIV/0!</v>
      </c>
      <c r="M15" s="17" t="e">
        <f>((M3/1000/B15)*3600)/86400</f>
        <v>#DIV/0!</v>
      </c>
      <c r="N15" s="17" t="e">
        <f>((N3/1000/B15)*3600)/86400</f>
        <v>#DIV/0!</v>
      </c>
      <c r="O15" s="17" t="e">
        <f>((O3/1000/B15)*3600)/86400</f>
        <v>#DIV/0!</v>
      </c>
      <c r="P15" s="17" t="e">
        <f>((P3/1000/B15)*3600)/86400</f>
        <v>#DIV/0!</v>
      </c>
      <c r="Q15" s="18" t="e">
        <f>((Q3/1000/B15)*3600)/86400</f>
        <v>#DIV/0!</v>
      </c>
    </row>
    <row r="16" spans="3:17" ht="21" thickBot="1">
      <c r="C16" s="34" t="s">
        <v>6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6"/>
    </row>
    <row r="18" ht="23.25" customHeight="1"/>
    <row r="19" ht="8.25" customHeight="1"/>
    <row r="21" ht="18" customHeight="1"/>
    <row r="29" spans="3:5" ht="14.25">
      <c r="C29" s="37"/>
      <c r="D29" s="37"/>
      <c r="E29" s="37"/>
    </row>
    <row r="30" spans="3:5" ht="14.25">
      <c r="C30" s="37"/>
      <c r="D30" s="37"/>
      <c r="E30" s="37"/>
    </row>
    <row r="31" spans="3:5" ht="14.25">
      <c r="C31" s="37"/>
      <c r="D31" s="37"/>
      <c r="E31" s="37"/>
    </row>
    <row r="32" spans="3:5" ht="14.25">
      <c r="C32" s="37"/>
      <c r="D32" s="37"/>
      <c r="E32" s="37"/>
    </row>
    <row r="33" spans="3:5" ht="14.25">
      <c r="C33" s="37"/>
      <c r="D33" s="37"/>
      <c r="E33" s="37"/>
    </row>
  </sheetData>
  <sheetProtection/>
  <mergeCells count="14">
    <mergeCell ref="C29:E33"/>
    <mergeCell ref="C1:E1"/>
    <mergeCell ref="M1:N1"/>
    <mergeCell ref="F1:L1"/>
    <mergeCell ref="C2:Q2"/>
    <mergeCell ref="S3:U3"/>
    <mergeCell ref="S4:U4"/>
    <mergeCell ref="S9:U9"/>
    <mergeCell ref="S10:U10"/>
    <mergeCell ref="S5:U5"/>
    <mergeCell ref="S6:U6"/>
    <mergeCell ref="C16:Q16"/>
    <mergeCell ref="S8:U8"/>
    <mergeCell ref="S7:U7"/>
  </mergeCells>
  <printOptions/>
  <pageMargins left="0.7" right="0.7" top="0.75" bottom="0.75" header="0.3" footer="0.3"/>
  <pageSetup horizontalDpi="600" verticalDpi="600" orientation="portrait" paperSize="9" r:id="rId2"/>
  <ignoredErrors>
    <ignoredError sqref="C4:D4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20" sqref="I20"/>
    </sheetView>
  </sheetViews>
  <sheetFormatPr defaultColWidth="11.421875" defaultRowHeight="15"/>
  <cols>
    <col min="2" max="2" width="12.57421875" style="0" customWidth="1"/>
    <col min="3" max="3" width="12.00390625" style="0" bestFit="1" customWidth="1"/>
    <col min="4" max="17" width="11.57421875" style="0" bestFit="1" customWidth="1"/>
  </cols>
  <sheetData>
    <row r="1" spans="3:14" ht="74.25" customHeight="1" thickBot="1">
      <c r="C1" s="44"/>
      <c r="D1" s="44"/>
      <c r="E1" s="44"/>
      <c r="F1" s="39" t="s">
        <v>11</v>
      </c>
      <c r="G1" s="40"/>
      <c r="H1" s="40"/>
      <c r="I1" s="40"/>
      <c r="J1" s="40"/>
      <c r="K1" s="40"/>
      <c r="L1" s="40"/>
      <c r="M1" s="38"/>
      <c r="N1" s="38"/>
    </row>
    <row r="2" spans="1:17" ht="21" thickBot="1">
      <c r="A2" s="1" t="s">
        <v>0</v>
      </c>
      <c r="B2" s="1" t="s">
        <v>1</v>
      </c>
      <c r="C2" s="41" t="s">
        <v>7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1:21" ht="21" thickBot="1">
      <c r="A3" s="6"/>
      <c r="B3" s="6"/>
      <c r="C3" s="23">
        <f>5/86400</f>
        <v>5.787037037037037E-05</v>
      </c>
      <c r="D3" s="24">
        <f>10/86400</f>
        <v>0.00011574074074074075</v>
      </c>
      <c r="E3" s="24">
        <f>15/86400</f>
        <v>0.00017361111111111112</v>
      </c>
      <c r="F3" s="24">
        <f>20/86400</f>
        <v>0.0002314814814814815</v>
      </c>
      <c r="G3" s="24">
        <f>30/86400</f>
        <v>0.00034722222222222224</v>
      </c>
      <c r="H3" s="24">
        <f>45/86400</f>
        <v>0.0005208333333333333</v>
      </c>
      <c r="I3" s="24">
        <f>60/86400</f>
        <v>0.0006944444444444445</v>
      </c>
      <c r="J3" s="24">
        <f>120/86400</f>
        <v>0.001388888888888889</v>
      </c>
      <c r="K3" s="24">
        <f>180/86400</f>
        <v>0.0020833333333333333</v>
      </c>
      <c r="L3" s="24">
        <f>240/86400</f>
        <v>0.002777777777777778</v>
      </c>
      <c r="M3" s="24">
        <f>300/86400</f>
        <v>0.003472222222222222</v>
      </c>
      <c r="N3" s="24">
        <f>360/86400</f>
        <v>0.004166666666666667</v>
      </c>
      <c r="O3" s="24">
        <f>600/86400</f>
        <v>0.006944444444444444</v>
      </c>
      <c r="P3" s="24">
        <f>900/86400</f>
        <v>0.010416666666666666</v>
      </c>
      <c r="Q3" s="25">
        <f>1800/86400</f>
        <v>0.020833333333333332</v>
      </c>
      <c r="S3" s="29" t="s">
        <v>3</v>
      </c>
      <c r="T3" s="29"/>
      <c r="U3" s="29"/>
    </row>
    <row r="4" spans="1:21" ht="18.75" thickBot="1">
      <c r="A4" s="2"/>
      <c r="B4" s="2"/>
      <c r="C4" s="7">
        <v>5</v>
      </c>
      <c r="D4" s="5">
        <v>10</v>
      </c>
      <c r="E4" s="5">
        <v>15</v>
      </c>
      <c r="F4" s="5">
        <v>20</v>
      </c>
      <c r="G4" s="5">
        <v>30</v>
      </c>
      <c r="H4" s="5">
        <v>45</v>
      </c>
      <c r="I4" s="5">
        <v>60</v>
      </c>
      <c r="J4" s="5">
        <v>120</v>
      </c>
      <c r="K4" s="5">
        <v>180</v>
      </c>
      <c r="L4" s="5">
        <v>240</v>
      </c>
      <c r="M4" s="5">
        <v>300</v>
      </c>
      <c r="N4" s="5">
        <v>360</v>
      </c>
      <c r="O4" s="5">
        <v>600</v>
      </c>
      <c r="P4" s="5">
        <v>900</v>
      </c>
      <c r="Q4" s="8">
        <v>1800</v>
      </c>
      <c r="S4" s="33">
        <f>'Distance =&gt; Temps'!S4:U4</f>
        <v>0</v>
      </c>
      <c r="T4" s="33"/>
      <c r="U4" s="33"/>
    </row>
    <row r="5" spans="1:21" ht="21" thickBot="1">
      <c r="A5" s="20">
        <v>0.65</v>
      </c>
      <c r="B5" s="19">
        <f>S10*A5</f>
        <v>0</v>
      </c>
      <c r="C5" s="9">
        <f>(B5/3600*1000)*C4</f>
        <v>0</v>
      </c>
      <c r="D5" s="9">
        <f>(B5/3600*1000)*D4</f>
        <v>0</v>
      </c>
      <c r="E5" s="9">
        <f>(B5/3600*1000)*E4</f>
        <v>0</v>
      </c>
      <c r="F5" s="9">
        <f>(B5/3600*1000)*F4</f>
        <v>0</v>
      </c>
      <c r="G5" s="9">
        <f>(B5/3600*1000)*G4</f>
        <v>0</v>
      </c>
      <c r="H5" s="9">
        <f>(B5/3600*1000)*H4</f>
        <v>0</v>
      </c>
      <c r="I5" s="9">
        <f>(B5/3600*1000)*I4</f>
        <v>0</v>
      </c>
      <c r="J5" s="9">
        <f>(B5/3600*1000)*J4</f>
        <v>0</v>
      </c>
      <c r="K5" s="9">
        <f>(B5/3600*1000)*K4</f>
        <v>0</v>
      </c>
      <c r="L5" s="9">
        <f>(B5/3600*1000)*L4</f>
        <v>0</v>
      </c>
      <c r="M5" s="9">
        <f>(B5/3600*1000)*M4</f>
        <v>0</v>
      </c>
      <c r="N5" s="9">
        <f>(B5/3600*1000)*N4</f>
        <v>0</v>
      </c>
      <c r="O5" s="9">
        <f>(B5/3600*1000)*O4</f>
        <v>0</v>
      </c>
      <c r="P5" s="9">
        <f>(B5/3600*1000)*P4</f>
        <v>0</v>
      </c>
      <c r="Q5" s="10">
        <f>(B5/3600*1000)*Q4</f>
        <v>0</v>
      </c>
      <c r="S5" s="29" t="s">
        <v>4</v>
      </c>
      <c r="T5" s="29"/>
      <c r="U5" s="29"/>
    </row>
    <row r="6" spans="1:21" ht="18.75" thickBot="1">
      <c r="A6" s="20">
        <v>0.7</v>
      </c>
      <c r="B6" s="19">
        <f>S10*A6</f>
        <v>0</v>
      </c>
      <c r="C6" s="9">
        <f>(B6/3600*1000)*C4</f>
        <v>0</v>
      </c>
      <c r="D6" s="9">
        <f>(B6/3600*1000)*D4</f>
        <v>0</v>
      </c>
      <c r="E6" s="9">
        <f>(B6/3600*1000)*E4</f>
        <v>0</v>
      </c>
      <c r="F6" s="9">
        <f>(B6/3600*1000)*F4</f>
        <v>0</v>
      </c>
      <c r="G6" s="9">
        <f>(B6/3600*1000)*G4</f>
        <v>0</v>
      </c>
      <c r="H6" s="9">
        <f>(B6/3600*1000)*H4</f>
        <v>0</v>
      </c>
      <c r="I6" s="9">
        <f>(B6/3600*1000)*I4</f>
        <v>0</v>
      </c>
      <c r="J6" s="9">
        <f>(B6/3600*1000)*J4</f>
        <v>0</v>
      </c>
      <c r="K6" s="9">
        <f>(B6/3600*1000)*K4</f>
        <v>0</v>
      </c>
      <c r="L6" s="9">
        <f>(B6/3600*1000)*L4</f>
        <v>0</v>
      </c>
      <c r="M6" s="9">
        <f>(B6/3600*1000)*M4</f>
        <v>0</v>
      </c>
      <c r="N6" s="9">
        <f>(B6/3600*1000)*N4</f>
        <v>0</v>
      </c>
      <c r="O6" s="9">
        <f>(B6/3600*1000)*O4</f>
        <v>0</v>
      </c>
      <c r="P6" s="9">
        <f>(B6/3600*1000)*P4</f>
        <v>0</v>
      </c>
      <c r="Q6" s="9">
        <f>(B6/3600*1000)*Q4</f>
        <v>0</v>
      </c>
      <c r="S6" s="33">
        <f>'Distance =&gt; Temps'!S6:U6</f>
        <v>0</v>
      </c>
      <c r="T6" s="33"/>
      <c r="U6" s="33"/>
    </row>
    <row r="7" spans="1:21" ht="21" thickBot="1">
      <c r="A7" s="20">
        <v>0.75</v>
      </c>
      <c r="B7" s="19">
        <f>S10*A7</f>
        <v>0</v>
      </c>
      <c r="C7" s="9">
        <f>(B7/3600*1000)*C4</f>
        <v>0</v>
      </c>
      <c r="D7" s="9">
        <f>(B7/3600*1000)*D4</f>
        <v>0</v>
      </c>
      <c r="E7" s="9">
        <f>(B7/3600*1000)*E4</f>
        <v>0</v>
      </c>
      <c r="F7" s="9">
        <f>(B7/3600*1000)*F4</f>
        <v>0</v>
      </c>
      <c r="G7" s="9">
        <f>(B7/3600*1000)*G4</f>
        <v>0</v>
      </c>
      <c r="H7" s="9">
        <f>(B7/3600*1000)*H4</f>
        <v>0</v>
      </c>
      <c r="I7" s="9">
        <f>(B7/3600*1000)*I4</f>
        <v>0</v>
      </c>
      <c r="J7" s="9">
        <f>(B7/3600*1000)*J4</f>
        <v>0</v>
      </c>
      <c r="K7" s="9">
        <f>(B7/3600*1000)*K4</f>
        <v>0</v>
      </c>
      <c r="L7" s="9">
        <f>(B7/3600*1000)*L4</f>
        <v>0</v>
      </c>
      <c r="M7" s="9">
        <f>(B7/3600*1000)*M4</f>
        <v>0</v>
      </c>
      <c r="N7" s="9">
        <f>(B7/3600*1000)*N4</f>
        <v>0</v>
      </c>
      <c r="O7" s="9">
        <f>(B7/3600*1000)*O4</f>
        <v>0</v>
      </c>
      <c r="P7" s="9">
        <f>(B7/3600*1000)*P4</f>
        <v>0</v>
      </c>
      <c r="Q7" s="10">
        <f>(B7/3600*1000)*Q4</f>
        <v>0</v>
      </c>
      <c r="S7" s="29" t="s">
        <v>10</v>
      </c>
      <c r="T7" s="29"/>
      <c r="U7" s="29"/>
    </row>
    <row r="8" spans="1:21" ht="18.75" thickBot="1">
      <c r="A8" s="20">
        <v>0.8</v>
      </c>
      <c r="B8" s="19">
        <f>S10*A8</f>
        <v>0</v>
      </c>
      <c r="C8" s="9">
        <f>(B8/3600*1000)*C4</f>
        <v>0</v>
      </c>
      <c r="D8" s="9">
        <f>(B8/3600*1000)*D4</f>
        <v>0</v>
      </c>
      <c r="E8" s="9">
        <f>(B8/3600*1000)*E4</f>
        <v>0</v>
      </c>
      <c r="F8" s="9">
        <f>(B8/3600*1000)*F4</f>
        <v>0</v>
      </c>
      <c r="G8" s="9">
        <f>(B8/3600*1000)*G4</f>
        <v>0</v>
      </c>
      <c r="H8" s="9">
        <f>(B8/3600*1000)*H4</f>
        <v>0</v>
      </c>
      <c r="I8" s="9">
        <f>(B8/3600*1000)*I4</f>
        <v>0</v>
      </c>
      <c r="J8" s="9">
        <f>(B8/3600*1000)*J4</f>
        <v>0</v>
      </c>
      <c r="K8" s="9">
        <f>(B8/3600*1000)*K4</f>
        <v>0</v>
      </c>
      <c r="L8" s="9">
        <f>(B8/3600*1000)*L4</f>
        <v>0</v>
      </c>
      <c r="M8" s="9">
        <f>(B8/3600*1000)*M4</f>
        <v>0</v>
      </c>
      <c r="N8" s="9">
        <f>(B8/3600*1000)*N4</f>
        <v>0</v>
      </c>
      <c r="O8" s="9">
        <f>(B8/3600*1000)*O4</f>
        <v>0</v>
      </c>
      <c r="P8" s="9">
        <f>(B8/3600*1000)*P4</f>
        <v>0</v>
      </c>
      <c r="Q8" s="10">
        <f>(B8/3600*1000)*Q4</f>
        <v>0</v>
      </c>
      <c r="S8" s="30">
        <f>'Distance =&gt; Temps'!S8:U8</f>
        <v>0</v>
      </c>
      <c r="T8" s="31"/>
      <c r="U8" s="32"/>
    </row>
    <row r="9" spans="1:21" ht="21" thickBot="1">
      <c r="A9" s="20">
        <v>0.85</v>
      </c>
      <c r="B9" s="19">
        <f>S10*A9</f>
        <v>0</v>
      </c>
      <c r="C9" s="9">
        <f>(B9/3600*1000)*C4</f>
        <v>0</v>
      </c>
      <c r="D9" s="9">
        <f>(B9/3600*1000)*D4</f>
        <v>0</v>
      </c>
      <c r="E9" s="9">
        <f>(B9/3600*1000)*E4</f>
        <v>0</v>
      </c>
      <c r="F9" s="9">
        <f>(B9/3600*1000)*F4</f>
        <v>0</v>
      </c>
      <c r="G9" s="9">
        <f>(B9/3600*1000)*G4</f>
        <v>0</v>
      </c>
      <c r="H9" s="9">
        <f>(B9/3600*1000)*H4</f>
        <v>0</v>
      </c>
      <c r="I9" s="9">
        <f>(B9/3600*1000)*I4</f>
        <v>0</v>
      </c>
      <c r="J9" s="9">
        <f>(B9/3600*1000)*J4</f>
        <v>0</v>
      </c>
      <c r="K9" s="9">
        <f>(B9/3600*1000)*K4</f>
        <v>0</v>
      </c>
      <c r="L9" s="9">
        <f>(B9/3600*1000)*L4</f>
        <v>0</v>
      </c>
      <c r="M9" s="9">
        <f>(B9/3600*1000)*M4</f>
        <v>0</v>
      </c>
      <c r="N9" s="9">
        <f>(B9/3600*1000)*N4</f>
        <v>0</v>
      </c>
      <c r="O9" s="9">
        <f>(B9/3600*1000)*O4</f>
        <v>0</v>
      </c>
      <c r="P9" s="9">
        <f>(B9/3600*1000)*P4</f>
        <v>0</v>
      </c>
      <c r="Q9" s="10">
        <f>(B9/3600*1000)*Q4</f>
        <v>0</v>
      </c>
      <c r="S9" s="29" t="s">
        <v>5</v>
      </c>
      <c r="T9" s="29"/>
      <c r="U9" s="29"/>
    </row>
    <row r="10" spans="1:21" ht="18.75" thickBot="1">
      <c r="A10" s="20">
        <v>0.9</v>
      </c>
      <c r="B10" s="19">
        <f>S10*A10</f>
        <v>0</v>
      </c>
      <c r="C10" s="9">
        <f>(B10/3600*1000)*C4</f>
        <v>0</v>
      </c>
      <c r="D10" s="9">
        <f>(B10/3600*1000)*D4</f>
        <v>0</v>
      </c>
      <c r="E10" s="9">
        <f>(B10/3600*1000)*E4</f>
        <v>0</v>
      </c>
      <c r="F10" s="9">
        <f>(B10/3600*1000)*F4</f>
        <v>0</v>
      </c>
      <c r="G10" s="9">
        <f>(B10/3600*1000)*G4</f>
        <v>0</v>
      </c>
      <c r="H10" s="9">
        <f>(B10/3600*1000)*H4</f>
        <v>0</v>
      </c>
      <c r="I10" s="9">
        <f>(B10/3600*1000)*I4</f>
        <v>0</v>
      </c>
      <c r="J10" s="9">
        <f>(B10/3600*1000)*J4</f>
        <v>0</v>
      </c>
      <c r="K10" s="9">
        <f>(B10/3600*1000)*K4</f>
        <v>0</v>
      </c>
      <c r="L10" s="9">
        <f>(B10/3600*1000)*L4</f>
        <v>0</v>
      </c>
      <c r="M10" s="9">
        <f>(B10/3600*1000)*M4</f>
        <v>0</v>
      </c>
      <c r="N10" s="9">
        <f>(B10/3600*1000)*N4</f>
        <v>0</v>
      </c>
      <c r="O10" s="9">
        <f>(B10/3600*1000)*O4</f>
        <v>0</v>
      </c>
      <c r="P10" s="9">
        <f>(B10/3600*1000)*P4</f>
        <v>0</v>
      </c>
      <c r="Q10" s="10">
        <f>(B10/3600*1000)*Q4</f>
        <v>0</v>
      </c>
      <c r="S10" s="30">
        <f>'Distance =&gt; Temps'!S10:U10</f>
        <v>0</v>
      </c>
      <c r="T10" s="31"/>
      <c r="U10" s="32"/>
    </row>
    <row r="11" spans="1:17" ht="18.75" thickBot="1">
      <c r="A11" s="20">
        <v>0.95</v>
      </c>
      <c r="B11" s="19">
        <f>S10*A11</f>
        <v>0</v>
      </c>
      <c r="C11" s="9">
        <f>(B11/3600*1000)*C4</f>
        <v>0</v>
      </c>
      <c r="D11" s="9">
        <f>(B11/3600*1000)*D4</f>
        <v>0</v>
      </c>
      <c r="E11" s="9">
        <f>(B11/3600*1000)*E4</f>
        <v>0</v>
      </c>
      <c r="F11" s="9">
        <f>(B11/3600*1000)*F4</f>
        <v>0</v>
      </c>
      <c r="G11" s="9">
        <f>(B11/3600*1000)*G4</f>
        <v>0</v>
      </c>
      <c r="H11" s="9">
        <f>(B11/3600*1000)*H4</f>
        <v>0</v>
      </c>
      <c r="I11" s="9">
        <f>(B11/3600*1000)*I4</f>
        <v>0</v>
      </c>
      <c r="J11" s="9">
        <f>(B11/3600*1000)*J4</f>
        <v>0</v>
      </c>
      <c r="K11" s="9">
        <f>(B11/3600*1000)*K4</f>
        <v>0</v>
      </c>
      <c r="L11" s="9">
        <f>(B11/3600*1000)*L4</f>
        <v>0</v>
      </c>
      <c r="M11" s="9">
        <f>(B11/3600*1000)*M4</f>
        <v>0</v>
      </c>
      <c r="N11" s="9">
        <f>(B11/3600*1000)*N4</f>
        <v>0</v>
      </c>
      <c r="O11" s="9">
        <f>(B11/3600*1000)*O4</f>
        <v>0</v>
      </c>
      <c r="P11" s="9">
        <f>(B11/3600*1000)*P4</f>
        <v>0</v>
      </c>
      <c r="Q11" s="10">
        <f>(B11/3600*1000)*Q4</f>
        <v>0</v>
      </c>
    </row>
    <row r="12" spans="1:17" ht="18.75" thickBot="1">
      <c r="A12" s="20">
        <v>1</v>
      </c>
      <c r="B12" s="19">
        <f>S10*A12</f>
        <v>0</v>
      </c>
      <c r="C12" s="9">
        <f>(B12/3600*1000)*C4</f>
        <v>0</v>
      </c>
      <c r="D12" s="9">
        <f>(B12/3600*1000)*D4</f>
        <v>0</v>
      </c>
      <c r="E12" s="9">
        <f>(B12/3600*1000)*E4</f>
        <v>0</v>
      </c>
      <c r="F12" s="9">
        <f>(B12/3600*1000)*F4</f>
        <v>0</v>
      </c>
      <c r="G12" s="9">
        <f>(B12/3600*1000)*G4</f>
        <v>0</v>
      </c>
      <c r="H12" s="9">
        <f>(B12/3600*1000)*H4</f>
        <v>0</v>
      </c>
      <c r="I12" s="9">
        <f>(B12/3600*1000)*I4</f>
        <v>0</v>
      </c>
      <c r="J12" s="9">
        <f>(B12/3600*1000)*J4</f>
        <v>0</v>
      </c>
      <c r="K12" s="9">
        <f>(B12/3600*1000)*K4</f>
        <v>0</v>
      </c>
      <c r="L12" s="9">
        <f>(B12/3600*1000)*L4</f>
        <v>0</v>
      </c>
      <c r="M12" s="9">
        <f>(B12/3600*1000)*M4</f>
        <v>0</v>
      </c>
      <c r="N12" s="9">
        <f>(B12/3600*1000)*N4</f>
        <v>0</v>
      </c>
      <c r="O12" s="9">
        <f>(B12/3600*1000)*O4</f>
        <v>0</v>
      </c>
      <c r="P12" s="9">
        <f>(B12/3600*1000)*P4</f>
        <v>0</v>
      </c>
      <c r="Q12" s="10">
        <f>(B12/3600*1000)*Q4</f>
        <v>0</v>
      </c>
    </row>
    <row r="13" spans="1:17" ht="18.75" thickBot="1">
      <c r="A13" s="20">
        <v>1.05</v>
      </c>
      <c r="B13" s="19">
        <f>S10*A13</f>
        <v>0</v>
      </c>
      <c r="C13" s="9">
        <f>(B13/3600*1000)*C4</f>
        <v>0</v>
      </c>
      <c r="D13" s="9">
        <f>(B13/3600*1000)*D4</f>
        <v>0</v>
      </c>
      <c r="E13" s="9">
        <f>(B13/3600*1000)*E4</f>
        <v>0</v>
      </c>
      <c r="F13" s="9">
        <f>(B13/3600*1000)*F4</f>
        <v>0</v>
      </c>
      <c r="G13" s="9">
        <f>(B13/3600*1000)*G4</f>
        <v>0</v>
      </c>
      <c r="H13" s="9">
        <f>(B13/3600*1000)*H4</f>
        <v>0</v>
      </c>
      <c r="I13" s="9">
        <f>(B13/3600*1000)*I4</f>
        <v>0</v>
      </c>
      <c r="J13" s="9">
        <f>(B13/3600*1000)*J4</f>
        <v>0</v>
      </c>
      <c r="K13" s="9">
        <f>(B13/3600*1000)*K4</f>
        <v>0</v>
      </c>
      <c r="L13" s="9">
        <f>(B13/3600*1000)*L4</f>
        <v>0</v>
      </c>
      <c r="M13" s="9">
        <f>(B13/3600*1000)*M4</f>
        <v>0</v>
      </c>
      <c r="N13" s="9">
        <f>(B13/3600*1000)*N4</f>
        <v>0</v>
      </c>
      <c r="O13" s="9">
        <f>(B13/3600*1000)*O4</f>
        <v>0</v>
      </c>
      <c r="P13" s="9">
        <f>(B13/3600*1000)*P4</f>
        <v>0</v>
      </c>
      <c r="Q13" s="10">
        <f>(B13/3600*1000)*Q4</f>
        <v>0</v>
      </c>
    </row>
    <row r="14" spans="1:17" ht="18.75" thickBot="1">
      <c r="A14" s="20">
        <v>1.1</v>
      </c>
      <c r="B14" s="19">
        <f>S10*A14</f>
        <v>0</v>
      </c>
      <c r="C14" s="9">
        <f>(B14/3600*1000)*C4</f>
        <v>0</v>
      </c>
      <c r="D14" s="9">
        <f>(B14/3600*1000)*D4</f>
        <v>0</v>
      </c>
      <c r="E14" s="9">
        <f>(B14/3600*1000)*E4</f>
        <v>0</v>
      </c>
      <c r="F14" s="9">
        <f>(B14/3600*1000)*F4</f>
        <v>0</v>
      </c>
      <c r="G14" s="9">
        <f>(B14/3600*1000)*G4</f>
        <v>0</v>
      </c>
      <c r="H14" s="9">
        <f>(B14/3600*1000)*H4</f>
        <v>0</v>
      </c>
      <c r="I14" s="9">
        <f>(B14/3600*1000)*I4</f>
        <v>0</v>
      </c>
      <c r="J14" s="9">
        <f>(B14/3600*1000)*J4</f>
        <v>0</v>
      </c>
      <c r="K14" s="9">
        <f>(B14/3600*1000)*K4</f>
        <v>0</v>
      </c>
      <c r="L14" s="9">
        <f>(B14/3600*1000)*L4</f>
        <v>0</v>
      </c>
      <c r="M14" s="9">
        <f>(B14/3600*1000)*M4</f>
        <v>0</v>
      </c>
      <c r="N14" s="9">
        <f>(B14/3600*1000)*N4</f>
        <v>0</v>
      </c>
      <c r="O14" s="9">
        <f>(B14/3600*1000)*O4</f>
        <v>0</v>
      </c>
      <c r="P14" s="9">
        <f>(B14/3600*1000)*P4</f>
        <v>0</v>
      </c>
      <c r="Q14" s="10">
        <f>(B14/3600*1000)*Q4</f>
        <v>0</v>
      </c>
    </row>
    <row r="15" spans="1:17" ht="18.75" thickBot="1">
      <c r="A15" s="20">
        <v>1.2</v>
      </c>
      <c r="B15" s="19">
        <f>S10*A15</f>
        <v>0</v>
      </c>
      <c r="C15" s="9">
        <f>(B15/3600*1000)*C4</f>
        <v>0</v>
      </c>
      <c r="D15" s="9">
        <f>(B15/3600*1000)*D4</f>
        <v>0</v>
      </c>
      <c r="E15" s="9">
        <f>(B15/3600*1000)*E4</f>
        <v>0</v>
      </c>
      <c r="F15" s="9">
        <f>(B15/3600*1000)*F4</f>
        <v>0</v>
      </c>
      <c r="G15" s="9">
        <f>(B15/3600*1000)*G4</f>
        <v>0</v>
      </c>
      <c r="H15" s="9">
        <f>(B15/3600*1000)*H4</f>
        <v>0</v>
      </c>
      <c r="I15" s="9">
        <f>(B15/3600*1000)*I4</f>
        <v>0</v>
      </c>
      <c r="J15" s="9">
        <f>(B15/3600*1000)*J4</f>
        <v>0</v>
      </c>
      <c r="K15" s="9">
        <f>(B15/3600*1000)*K4</f>
        <v>0</v>
      </c>
      <c r="L15" s="9">
        <f>(B15/3600*1000)*L4</f>
        <v>0</v>
      </c>
      <c r="M15" s="9">
        <f>(B15/3600*1000)*M4</f>
        <v>0</v>
      </c>
      <c r="N15" s="9">
        <f>(B15/3600*1000)*N4</f>
        <v>0</v>
      </c>
      <c r="O15" s="9">
        <f>(B15/3600*1000)*O4</f>
        <v>0</v>
      </c>
      <c r="P15" s="9">
        <f>(B15/3600*1000)*P4</f>
        <v>0</v>
      </c>
      <c r="Q15" s="10">
        <f>(B15/3600*1000)*Q4</f>
        <v>0</v>
      </c>
    </row>
    <row r="16" spans="1:17" ht="18.75" thickBot="1">
      <c r="A16" s="20">
        <v>1.3</v>
      </c>
      <c r="B16" s="19">
        <f>S10*A16</f>
        <v>0</v>
      </c>
      <c r="C16" s="11">
        <f>(B16/3600*1000)*C4</f>
        <v>0</v>
      </c>
      <c r="D16" s="11">
        <f>(B16/3600*1000)*D4</f>
        <v>0</v>
      </c>
      <c r="E16" s="11">
        <f>(B16/3600*1000)*E4</f>
        <v>0</v>
      </c>
      <c r="F16" s="11">
        <f>(B16/3600*1000)*F4</f>
        <v>0</v>
      </c>
      <c r="G16" s="11">
        <f>(B16/3600*1000)*G4</f>
        <v>0</v>
      </c>
      <c r="H16" s="11">
        <f>(B16/3600*1000)*H4</f>
        <v>0</v>
      </c>
      <c r="I16" s="11">
        <f>(B16/3600*1000)*I4</f>
        <v>0</v>
      </c>
      <c r="J16" s="11">
        <f>(B16/3600*1000)*J4</f>
        <v>0</v>
      </c>
      <c r="K16" s="11">
        <f>(B16/3600*1000)*K4</f>
        <v>0</v>
      </c>
      <c r="L16" s="11">
        <f>(B16/3600*1000)*L4</f>
        <v>0</v>
      </c>
      <c r="M16" s="11">
        <f>(B16/3600*1000)*M4</f>
        <v>0</v>
      </c>
      <c r="N16" s="11">
        <f>(B16/3600*1000)*N4</f>
        <v>0</v>
      </c>
      <c r="O16" s="11">
        <f>(B16/3600*1000)*O4</f>
        <v>0</v>
      </c>
      <c r="P16" s="11">
        <f>(B16/3600*1000)*P4</f>
        <v>0</v>
      </c>
      <c r="Q16" s="12">
        <f>(B16/3600*1000)*Q4</f>
        <v>0</v>
      </c>
    </row>
    <row r="17" spans="3:17" ht="21" thickBot="1">
      <c r="C17" s="34" t="s">
        <v>2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6"/>
    </row>
  </sheetData>
  <sheetProtection/>
  <mergeCells count="13">
    <mergeCell ref="S9:U9"/>
    <mergeCell ref="S10:U10"/>
    <mergeCell ref="C17:Q17"/>
    <mergeCell ref="C1:E1"/>
    <mergeCell ref="F1:L1"/>
    <mergeCell ref="M1:N1"/>
    <mergeCell ref="C2:Q2"/>
    <mergeCell ref="S3:U3"/>
    <mergeCell ref="S4:U4"/>
    <mergeCell ref="S5:U5"/>
    <mergeCell ref="S6:U6"/>
    <mergeCell ref="S7:U7"/>
    <mergeCell ref="S8:U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GENEBRIER Vincent</dc:creator>
  <cp:keywords/>
  <dc:description/>
  <cp:lastModifiedBy>GENEBRIER Vincent</cp:lastModifiedBy>
  <dcterms:created xsi:type="dcterms:W3CDTF">2013-07-12T08:36:07Z</dcterms:created>
  <dcterms:modified xsi:type="dcterms:W3CDTF">2020-07-17T12:38:31Z</dcterms:modified>
  <cp:category/>
  <cp:version/>
  <cp:contentType/>
  <cp:contentStatus/>
</cp:coreProperties>
</file>